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897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<sst xmlns="http://schemas.openxmlformats.org/spreadsheetml/2006/main" count="50" uniqueCount="23">
  <si>
    <t>Item</t>
  </si>
  <si>
    <t>Single-bed rooms</t>
  </si>
  <si>
    <t>Single bed PRICE</t>
  </si>
  <si>
    <t>NUMBER OF PEOPLE</t>
  </si>
  <si>
    <t>TOTAL per person =</t>
  </si>
  <si>
    <t xml:space="preserve"> </t>
  </si>
  <si>
    <t>Add for bus driver room</t>
  </si>
  <si>
    <t>TOTAL without lift tickets</t>
  </si>
  <si>
    <t>48-pass.bus =</t>
  </si>
  <si>
    <t>56-pass.bus =</t>
  </si>
  <si>
    <t>Lift tickets (44+44+32)</t>
  </si>
  <si>
    <t xml:space="preserve">36-pass.bus =  </t>
  </si>
  <si>
    <t>Num.of nights or Add.costs</t>
  </si>
  <si>
    <t>Bus cost(above) + Addit.costs:
Food &amp; drinks ($300) 
+ 5% driver's tip ($150)</t>
  </si>
  <si>
    <t>Bus cost(above) + Addit.costs:
Food &amp; drinks ($350)
+ 5% driver's tip ($150)</t>
  </si>
  <si>
    <t>Bus cost(above) + Addit.costs:
Food &amp; drinks ($470)
+ 5% driver's tip ($150)</t>
  </si>
  <si>
    <t>Lodging 1 ($69 + 10% tax)</t>
  </si>
  <si>
    <t>Lodging 2 ($74.69 +10% tax)</t>
  </si>
  <si>
    <t>Lodging 1  ($69 + 10% tax)</t>
  </si>
  <si>
    <t>Lodging 2  ($74.69 +10% tax)</t>
  </si>
  <si>
    <t>Add for 1 single person in room</t>
  </si>
  <si>
    <t>2 queen-beds PRICE</t>
  </si>
  <si>
    <r>
      <rPr>
        <b/>
        <sz val="10"/>
        <rFont val="Arial"/>
        <family val="2"/>
      </rPr>
      <t>NOTES:</t>
    </r>
    <r>
      <rPr>
        <sz val="10"/>
        <rFont val="Arial"/>
        <family val="0"/>
      </rPr>
      <t xml:space="preserve">
1. </t>
    </r>
    <r>
      <rPr>
        <b/>
        <sz val="10"/>
        <rFont val="Arial"/>
        <family val="2"/>
      </rPr>
      <t>Lift tickets.</t>
    </r>
    <r>
      <rPr>
        <sz val="10"/>
        <rFont val="Arial"/>
        <family val="0"/>
      </rPr>
      <t xml:space="preserve">  Add the cost of all the lift tickets, and enter it in the second column. It will automatically appear in the other columns.
2. </t>
    </r>
    <r>
      <rPr>
        <b/>
        <sz val="10"/>
        <rFont val="Arial"/>
        <family val="2"/>
      </rPr>
      <t>Bus cost.</t>
    </r>
    <r>
      <rPr>
        <sz val="10"/>
        <rFont val="Arial"/>
        <family val="0"/>
      </rPr>
      <t xml:space="preserve">  Enter the basic bus cost at the top (first row) of the second column.
3. </t>
    </r>
    <r>
      <rPr>
        <b/>
        <sz val="10"/>
        <rFont val="Arial"/>
        <family val="2"/>
      </rPr>
      <t>Additional costs.</t>
    </r>
    <r>
      <rPr>
        <sz val="10"/>
        <rFont val="Arial"/>
        <family val="0"/>
      </rPr>
      <t xml:space="preserve"> Enter the total additional costs in the 4th row of the second column. Add any fuel surcharge, meals, drinks, tips, etc.
4. </t>
    </r>
    <r>
      <rPr>
        <b/>
        <sz val="10"/>
        <rFont val="Arial"/>
        <family val="2"/>
      </rPr>
      <t>The numbers in the 4th row (Bus costs + Additional)</t>
    </r>
    <r>
      <rPr>
        <sz val="10"/>
        <rFont val="Arial"/>
        <family val="0"/>
      </rPr>
      <t xml:space="preserve"> take into acocunt both the basic bus cost plus all the additional costs.
5. </t>
    </r>
    <r>
      <rPr>
        <b/>
        <sz val="10"/>
        <rFont val="Arial"/>
        <family val="2"/>
      </rPr>
      <t>Lodging.</t>
    </r>
    <r>
      <rPr>
        <sz val="10"/>
        <rFont val="Arial"/>
        <family val="0"/>
      </rPr>
      <t xml:space="preserve">  Up to two motels/hotels can be included. Each can have different room costs for couples with a single bed or for singles with 2 beds.
6. </t>
    </r>
    <r>
      <rPr>
        <b/>
        <sz val="10"/>
        <rFont val="Arial"/>
        <family val="2"/>
      </rPr>
      <t>The column with the number of single-bed rooms</t>
    </r>
    <r>
      <rPr>
        <sz val="10"/>
        <rFont val="Arial"/>
        <family val="0"/>
      </rPr>
      <t xml:space="preserve"> doesn't really matter if the the 1-bed and 2-bed rooms are the same price.
7.</t>
    </r>
    <r>
      <rPr>
        <b/>
        <sz val="10"/>
        <rFont val="Arial"/>
        <family val="2"/>
      </rPr>
      <t xml:space="preserve"> Add for 1 single person. </t>
    </r>
    <r>
      <rPr>
        <sz val="10"/>
        <rFont val="Arial"/>
        <family val="0"/>
      </rPr>
      <t xml:space="preserve"> If the number of participants is odd, onemay be in a room alone. The cost of the missing person is equally divided among all.
8. </t>
    </r>
    <r>
      <rPr>
        <b/>
        <sz val="10"/>
        <rFont val="Arial"/>
        <family val="2"/>
      </rPr>
      <t>Bus driver:</t>
    </r>
    <r>
      <rPr>
        <sz val="10"/>
        <rFont val="Arial"/>
        <family val="0"/>
      </rPr>
      <t xml:space="preserve"> If the hotel doesn't give us a complimentary room, we need to pay the bus driver's room. This is double the amount we would pay for a single person in the room, because in this case that one single person (the bus driver) is not paying anything.
9.   </t>
    </r>
    <r>
      <rPr>
        <b/>
        <sz val="10"/>
        <rFont val="Arial"/>
        <family val="2"/>
      </rPr>
      <t>Total cost per person</t>
    </r>
    <r>
      <rPr>
        <sz val="10"/>
        <rFont val="Arial"/>
        <family val="0"/>
      </rPr>
      <t xml:space="preserve"> is the final total.
10. </t>
    </r>
    <r>
      <rPr>
        <b/>
        <sz val="10"/>
        <rFont val="Arial"/>
        <family val="2"/>
      </rPr>
      <t>Total without lift tickets.</t>
    </r>
    <r>
      <rPr>
        <sz val="10"/>
        <rFont val="Arial"/>
        <family val="0"/>
      </rPr>
      <t xml:space="preserve"> This is provided for conveninence, in case someone requests just lodging and transportation, without lift tickets.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</si>
</sst>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164" fontId="1" fillId="0" borderId="2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8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 wrapText="1"/>
    </xf>
    <xf numFmtId="164" fontId="0" fillId="0" borderId="26" xfId="0" applyNumberFormat="1" applyBorder="1" applyAlignment="1">
      <alignment/>
    </xf>
    <xf numFmtId="164" fontId="1" fillId="0" borderId="26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 horizontal="center" wrapText="1"/>
    </xf>
    <xf numFmtId="164" fontId="0" fillId="33" borderId="10" xfId="0" applyNumberForma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7" xfId="0" applyFont="1" applyFill="1" applyBorder="1" applyAlignment="1">
      <alignment horizontal="center" wrapText="1"/>
    </xf>
    <xf numFmtId="164" fontId="0" fillId="34" borderId="10" xfId="0" applyNumberForma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2" fillId="34" borderId="17" xfId="0" applyNumberFormat="1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 horizontal="center" wrapText="1"/>
    </xf>
    <xf numFmtId="164" fontId="1" fillId="34" borderId="23" xfId="0" applyNumberFormat="1" applyFont="1" applyFill="1" applyBorder="1" applyAlignment="1">
      <alignment/>
    </xf>
    <xf numFmtId="164" fontId="2" fillId="34" borderId="2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8" xfId="0" applyFont="1" applyFill="1" applyBorder="1" applyAlignment="1">
      <alignment horizontal="center" wrapText="1"/>
    </xf>
    <xf numFmtId="164" fontId="0" fillId="33" borderId="15" xfId="0" applyNumberForma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A24">
      <selection activeCell="A40" sqref="A40:L51"/>
    </sheetView>
  </sheetViews>
  <sheetFormatPr defaultColWidth="9.140625" defaultRowHeight="12.75"/>
  <cols>
    <col min="1" max="1" width="27.28125" style="0" customWidth="1"/>
    <col min="2" max="2" width="10.140625" style="0" customWidth="1"/>
    <col min="16" max="16" width="9.421875" style="0" customWidth="1"/>
  </cols>
  <sheetData>
    <row r="1" ht="13.5" thickBot="1"/>
    <row r="2" spans="1:17" s="2" customFormat="1" ht="13.5" thickTop="1">
      <c r="A2" s="8" t="s">
        <v>11</v>
      </c>
      <c r="B2" s="9">
        <v>3326.88</v>
      </c>
      <c r="C2" s="10"/>
      <c r="D2" s="11"/>
      <c r="E2" s="11"/>
      <c r="F2" s="11" t="s">
        <v>3</v>
      </c>
      <c r="G2" s="11"/>
      <c r="H2" s="11"/>
      <c r="I2" s="47"/>
      <c r="J2" s="11"/>
      <c r="K2" s="12"/>
      <c r="L2" s="33"/>
      <c r="M2" s="33"/>
      <c r="N2" s="33"/>
      <c r="O2" s="33"/>
      <c r="P2" s="33"/>
      <c r="Q2" s="33"/>
    </row>
    <row r="3" spans="1:17" s="1" customFormat="1" ht="39" thickBot="1">
      <c r="A3" s="24" t="s">
        <v>0</v>
      </c>
      <c r="B3" s="25" t="s">
        <v>12</v>
      </c>
      <c r="C3" s="25" t="s">
        <v>1</v>
      </c>
      <c r="D3" s="25" t="s">
        <v>2</v>
      </c>
      <c r="E3" s="25" t="s">
        <v>21</v>
      </c>
      <c r="F3" s="26">
        <v>24</v>
      </c>
      <c r="G3" s="26">
        <v>26</v>
      </c>
      <c r="H3" s="26">
        <v>27</v>
      </c>
      <c r="I3" s="48">
        <v>30</v>
      </c>
      <c r="J3" s="26">
        <v>32</v>
      </c>
      <c r="K3" s="27">
        <v>34</v>
      </c>
      <c r="L3" s="34"/>
      <c r="M3" s="34"/>
      <c r="N3" s="34"/>
      <c r="O3" s="34"/>
      <c r="P3" s="34"/>
      <c r="Q3" s="34"/>
    </row>
    <row r="4" spans="1:11" ht="13.5" thickTop="1">
      <c r="A4" s="21" t="s">
        <v>10</v>
      </c>
      <c r="B4" s="61">
        <v>120</v>
      </c>
      <c r="C4" s="22"/>
      <c r="D4" s="22"/>
      <c r="E4" s="22"/>
      <c r="F4" s="23">
        <f>$B4</f>
        <v>120</v>
      </c>
      <c r="G4" s="23">
        <f>$B4</f>
        <v>120</v>
      </c>
      <c r="H4" s="23">
        <f>$B4</f>
        <v>120</v>
      </c>
      <c r="I4" s="23">
        <f>$B4</f>
        <v>120</v>
      </c>
      <c r="J4" s="23">
        <f>$B4</f>
        <v>120</v>
      </c>
      <c r="K4" s="63">
        <f>$B4</f>
        <v>120</v>
      </c>
    </row>
    <row r="5" spans="1:11" ht="38.25">
      <c r="A5" s="41" t="s">
        <v>13</v>
      </c>
      <c r="B5" s="62">
        <v>450</v>
      </c>
      <c r="C5" s="5"/>
      <c r="D5" s="5"/>
      <c r="E5" s="5"/>
      <c r="F5" s="6">
        <f aca="true" t="shared" si="0" ref="F5:K5">($B$2+$B$5)/F$3</f>
        <v>157.37</v>
      </c>
      <c r="G5" s="6">
        <f t="shared" si="0"/>
        <v>145.26461538461538</v>
      </c>
      <c r="H5" s="6">
        <f t="shared" si="0"/>
        <v>139.88444444444445</v>
      </c>
      <c r="I5" s="49">
        <f>($B$2+$B$5)/27</f>
        <v>139.88444444444445</v>
      </c>
      <c r="J5" s="6">
        <f t="shared" si="0"/>
        <v>118.0275</v>
      </c>
      <c r="K5" s="14">
        <f t="shared" si="0"/>
        <v>111.08470588235295</v>
      </c>
    </row>
    <row r="6" spans="1:11" ht="12.75">
      <c r="A6" s="13" t="s">
        <v>16</v>
      </c>
      <c r="B6" s="5">
        <v>2</v>
      </c>
      <c r="C6" s="5">
        <v>5</v>
      </c>
      <c r="D6" s="40">
        <v>75.9</v>
      </c>
      <c r="E6" s="40">
        <v>75.9</v>
      </c>
      <c r="F6" s="6">
        <f aca="true" t="shared" si="1" ref="F6:J7">(($C6*$D6+(F$3-$C6)*$E6)/(F$3*2))*$B6</f>
        <v>75.9</v>
      </c>
      <c r="G6" s="6">
        <f t="shared" si="1"/>
        <v>75.9</v>
      </c>
      <c r="H6" s="6">
        <f t="shared" si="1"/>
        <v>75.9</v>
      </c>
      <c r="I6" s="49">
        <f t="shared" si="1"/>
        <v>75.9</v>
      </c>
      <c r="J6" s="6">
        <f t="shared" si="1"/>
        <v>75.9</v>
      </c>
      <c r="K6" s="14">
        <f>(($C6*$D6+(K$3-$C6)*$E6)/(K$3*2))*B6</f>
        <v>75.9</v>
      </c>
    </row>
    <row r="7" spans="1:11" ht="12.75">
      <c r="A7" s="13" t="s">
        <v>17</v>
      </c>
      <c r="B7" s="5">
        <v>1</v>
      </c>
      <c r="C7" s="5">
        <v>5</v>
      </c>
      <c r="D7" s="5">
        <v>82.16</v>
      </c>
      <c r="E7" s="5">
        <v>82.16</v>
      </c>
      <c r="F7" s="6">
        <f t="shared" si="1"/>
        <v>41.08</v>
      </c>
      <c r="G7" s="6">
        <f t="shared" si="1"/>
        <v>41.08</v>
      </c>
      <c r="H7" s="6">
        <f t="shared" si="1"/>
        <v>41.07999999999999</v>
      </c>
      <c r="I7" s="49">
        <f t="shared" si="1"/>
        <v>41.080000000000005</v>
      </c>
      <c r="J7" s="6">
        <f t="shared" si="1"/>
        <v>41.08</v>
      </c>
      <c r="K7" s="14">
        <f>(($C7*$D7+(K$3-$C7)*$E7)/(K$3*2))*$B7</f>
        <v>41.07999999999999</v>
      </c>
    </row>
    <row r="8" spans="1:11" ht="12.75">
      <c r="A8" s="13" t="s">
        <v>20</v>
      </c>
      <c r="B8" s="5" t="s">
        <v>5</v>
      </c>
      <c r="C8" s="5"/>
      <c r="D8" s="5"/>
      <c r="E8" s="5"/>
      <c r="F8" s="6">
        <f aca="true" t="shared" si="2" ref="F8:K8">(F$6+F$7)/F$3</f>
        <v>4.8741666666666665</v>
      </c>
      <c r="G8" s="6">
        <f t="shared" si="2"/>
        <v>4.49923076923077</v>
      </c>
      <c r="H8" s="6">
        <f t="shared" si="2"/>
        <v>4.332592592592592</v>
      </c>
      <c r="I8" s="49">
        <f t="shared" si="2"/>
        <v>3.8993333333333338</v>
      </c>
      <c r="J8" s="6">
        <f t="shared" si="2"/>
        <v>3.655625</v>
      </c>
      <c r="K8" s="14">
        <f t="shared" si="2"/>
        <v>3.4405882352941175</v>
      </c>
    </row>
    <row r="9" spans="1:11" ht="12.75">
      <c r="A9" s="13" t="s">
        <v>6</v>
      </c>
      <c r="B9" s="32"/>
      <c r="C9" s="5"/>
      <c r="D9" s="5"/>
      <c r="E9" s="5"/>
      <c r="F9" s="6">
        <f aca="true" t="shared" si="3" ref="F9:K9">F$8*2</f>
        <v>9.748333333333333</v>
      </c>
      <c r="G9" s="6">
        <f t="shared" si="3"/>
        <v>8.99846153846154</v>
      </c>
      <c r="H9" s="6">
        <f t="shared" si="3"/>
        <v>8.665185185185184</v>
      </c>
      <c r="I9" s="49">
        <f t="shared" si="3"/>
        <v>7.7986666666666675</v>
      </c>
      <c r="J9" s="6">
        <f t="shared" si="3"/>
        <v>7.31125</v>
      </c>
      <c r="K9" s="14">
        <f t="shared" si="3"/>
        <v>6.881176470588235</v>
      </c>
    </row>
    <row r="10" spans="1:11" s="2" customFormat="1" ht="12.75">
      <c r="A10" s="15" t="s">
        <v>4</v>
      </c>
      <c r="B10" s="7"/>
      <c r="C10" s="7"/>
      <c r="D10" s="7"/>
      <c r="E10" s="7"/>
      <c r="F10" s="4">
        <f>F$4+F$5+F$6+F$7+F$8+F$9</f>
        <v>408.97249999999997</v>
      </c>
      <c r="G10" s="4">
        <f>$G$4+$G$5+$G$6+$G$7+$G$8+$G$9</f>
        <v>395.74230769230763</v>
      </c>
      <c r="H10" s="4">
        <f>SUM(H4:H9)</f>
        <v>389.8622222222223</v>
      </c>
      <c r="I10" s="50">
        <f>SUM(I4:I9)</f>
        <v>388.5624444444445</v>
      </c>
      <c r="J10" s="4">
        <f>SUM(J4:J9)</f>
        <v>365.97437499999995</v>
      </c>
      <c r="K10" s="16">
        <f>SUM(K4:K9)</f>
        <v>358.3864705882353</v>
      </c>
    </row>
    <row r="11" spans="1:11" s="3" customFormat="1" ht="13.5" thickBot="1">
      <c r="A11" s="17" t="s">
        <v>7</v>
      </c>
      <c r="B11" s="18"/>
      <c r="C11" s="18"/>
      <c r="D11" s="18"/>
      <c r="E11" s="18"/>
      <c r="F11" s="19">
        <f>F$10-F$4</f>
        <v>288.97249999999997</v>
      </c>
      <c r="G11" s="19">
        <f>$G10-$G4</f>
        <v>275.74230769230763</v>
      </c>
      <c r="H11" s="19">
        <f>$H10-$H4</f>
        <v>269.8622222222223</v>
      </c>
      <c r="I11" s="51">
        <f>$I10-$I4</f>
        <v>268.5624444444445</v>
      </c>
      <c r="J11" s="19">
        <f>$J10-$J4</f>
        <v>245.97437499999995</v>
      </c>
      <c r="K11" s="20">
        <f>$K10-$K4</f>
        <v>238.38647058823528</v>
      </c>
    </row>
    <row r="12" ht="13.5" thickTop="1"/>
    <row r="14" ht="13.5" thickBot="1"/>
    <row r="15" spans="1:12" ht="13.5" thickTop="1">
      <c r="A15" s="8" t="s">
        <v>8</v>
      </c>
      <c r="B15" s="9">
        <v>3693.1</v>
      </c>
      <c r="C15" s="10"/>
      <c r="D15" s="11"/>
      <c r="E15" s="11"/>
      <c r="F15" s="11" t="s">
        <v>3</v>
      </c>
      <c r="G15" s="11"/>
      <c r="H15" s="11"/>
      <c r="I15" s="11"/>
      <c r="J15" s="11"/>
      <c r="K15" s="11"/>
      <c r="L15" s="35"/>
    </row>
    <row r="16" spans="1:12" ht="39" thickBot="1">
      <c r="A16" s="24" t="s">
        <v>0</v>
      </c>
      <c r="B16" s="25" t="s">
        <v>12</v>
      </c>
      <c r="C16" s="25" t="s">
        <v>1</v>
      </c>
      <c r="D16" s="25" t="s">
        <v>2</v>
      </c>
      <c r="E16" s="25" t="s">
        <v>21</v>
      </c>
      <c r="F16" s="26">
        <v>32</v>
      </c>
      <c r="G16" s="26">
        <v>34</v>
      </c>
      <c r="H16" s="26">
        <v>36</v>
      </c>
      <c r="I16" s="26">
        <v>38</v>
      </c>
      <c r="J16" s="26">
        <v>40</v>
      </c>
      <c r="K16" s="26">
        <v>42</v>
      </c>
      <c r="L16" s="36">
        <v>44</v>
      </c>
    </row>
    <row r="17" spans="1:12" ht="13.5" thickTop="1">
      <c r="A17" s="21" t="s">
        <v>10</v>
      </c>
      <c r="B17" s="61">
        <v>120</v>
      </c>
      <c r="C17" s="22"/>
      <c r="D17" s="22"/>
      <c r="E17" s="22"/>
      <c r="F17" s="23">
        <f>$B17</f>
        <v>120</v>
      </c>
      <c r="G17" s="23">
        <f>$B17</f>
        <v>120</v>
      </c>
      <c r="H17" s="23">
        <f>$B17</f>
        <v>120</v>
      </c>
      <c r="I17" s="23">
        <f>$B17</f>
        <v>120</v>
      </c>
      <c r="J17" s="23">
        <f>$B17</f>
        <v>120</v>
      </c>
      <c r="K17" s="23">
        <f>$B17</f>
        <v>120</v>
      </c>
      <c r="L17" s="63">
        <f>$B17</f>
        <v>120</v>
      </c>
    </row>
    <row r="18" spans="1:12" ht="38.25">
      <c r="A18" s="41" t="s">
        <v>14</v>
      </c>
      <c r="B18" s="62">
        <v>500</v>
      </c>
      <c r="C18" s="5"/>
      <c r="D18" s="5"/>
      <c r="E18" s="5"/>
      <c r="F18" s="6">
        <f aca="true" t="shared" si="4" ref="F18:L18">($B$15+$B$18)/F$16</f>
        <v>131.034375</v>
      </c>
      <c r="G18" s="6">
        <f t="shared" si="4"/>
        <v>123.32647058823531</v>
      </c>
      <c r="H18" s="6">
        <f t="shared" si="4"/>
        <v>116.47500000000001</v>
      </c>
      <c r="I18" s="6">
        <f t="shared" si="4"/>
        <v>110.34473684210528</v>
      </c>
      <c r="J18" s="6">
        <f t="shared" si="4"/>
        <v>104.82750000000001</v>
      </c>
      <c r="K18" s="6">
        <f t="shared" si="4"/>
        <v>99.83571428571429</v>
      </c>
      <c r="L18" s="14">
        <f t="shared" si="4"/>
        <v>95.29772727272729</v>
      </c>
    </row>
    <row r="19" spans="1:12" ht="12.75">
      <c r="A19" s="13" t="s">
        <v>16</v>
      </c>
      <c r="B19" s="5">
        <v>2</v>
      </c>
      <c r="C19" s="5">
        <v>5</v>
      </c>
      <c r="D19" s="40">
        <v>75.9</v>
      </c>
      <c r="E19" s="40">
        <v>75.9</v>
      </c>
      <c r="F19" s="6">
        <f>(($C19*$D19+(F$16-$C19)*$E19)/(F$16*2))*$B19</f>
        <v>75.9</v>
      </c>
      <c r="G19" s="6">
        <f>(($C19*$D19+(G$16-$C19)*$E19)/(G$16*2))*$B19</f>
        <v>75.9</v>
      </c>
      <c r="H19" s="6">
        <f>(($C19*$D19+(H$16-$C19)*$E19)/(H$16*2))*$B19</f>
        <v>75.9</v>
      </c>
      <c r="I19" s="6">
        <f>(($C19*$D19+(I$16-$C19)*$E19)/(I$16*2))*$B19</f>
        <v>75.9</v>
      </c>
      <c r="J19" s="6">
        <f>(($C19*$D19+(J$16-$C19)*$E19)/(J$16*2))*$B19</f>
        <v>75.9</v>
      </c>
      <c r="K19" s="6">
        <f>(($C19*$D19+(K$16-$C19)*$E19)/(K$16*2))*B19</f>
        <v>75.9</v>
      </c>
      <c r="L19" s="37">
        <f>(($C19*$D19+(L$16-$C19)*$E19)/(L$16*2))*B19</f>
        <v>75.9</v>
      </c>
    </row>
    <row r="20" spans="1:12" ht="12.75">
      <c r="A20" s="13" t="s">
        <v>17</v>
      </c>
      <c r="B20" s="5">
        <v>1</v>
      </c>
      <c r="C20" s="5">
        <v>5</v>
      </c>
      <c r="D20" s="5">
        <v>82.16</v>
      </c>
      <c r="E20" s="5">
        <v>82.16</v>
      </c>
      <c r="F20" s="6">
        <f aca="true" t="shared" si="5" ref="F20:L20">(($C20*$D20+(F$16-$C20)*$E20)/(F$16*2))*$B20</f>
        <v>41.08</v>
      </c>
      <c r="G20" s="6">
        <f t="shared" si="5"/>
        <v>41.07999999999999</v>
      </c>
      <c r="H20" s="6">
        <f t="shared" si="5"/>
        <v>41.080000000000005</v>
      </c>
      <c r="I20" s="6">
        <f t="shared" si="5"/>
        <v>41.08</v>
      </c>
      <c r="J20" s="6">
        <f t="shared" si="5"/>
        <v>41.08</v>
      </c>
      <c r="K20" s="6">
        <f t="shared" si="5"/>
        <v>41.080000000000005</v>
      </c>
      <c r="L20" s="37">
        <f t="shared" si="5"/>
        <v>41.08</v>
      </c>
    </row>
    <row r="21" spans="1:12" ht="12.75">
      <c r="A21" s="13" t="s">
        <v>20</v>
      </c>
      <c r="B21" s="5" t="s">
        <v>5</v>
      </c>
      <c r="C21" s="5"/>
      <c r="D21" s="5"/>
      <c r="E21" s="5"/>
      <c r="F21" s="6">
        <f aca="true" t="shared" si="6" ref="F21:L21">(F$19+F$20)/F$16</f>
        <v>3.655625</v>
      </c>
      <c r="G21" s="6">
        <f t="shared" si="6"/>
        <v>3.4405882352941175</v>
      </c>
      <c r="H21" s="6">
        <f t="shared" si="6"/>
        <v>3.249444444444445</v>
      </c>
      <c r="I21" s="6">
        <f t="shared" si="6"/>
        <v>3.078421052631579</v>
      </c>
      <c r="J21" s="6">
        <f t="shared" si="6"/>
        <v>2.9245</v>
      </c>
      <c r="K21" s="6">
        <f t="shared" si="6"/>
        <v>2.7852380952380957</v>
      </c>
      <c r="L21" s="37">
        <f t="shared" si="6"/>
        <v>2.6586363636363637</v>
      </c>
    </row>
    <row r="22" spans="1:12" ht="12.75">
      <c r="A22" s="13" t="s">
        <v>6</v>
      </c>
      <c r="B22" s="32"/>
      <c r="C22" s="5"/>
      <c r="D22" s="5"/>
      <c r="E22" s="5"/>
      <c r="F22" s="6">
        <f aca="true" t="shared" si="7" ref="F22:L22">F$21*2</f>
        <v>7.31125</v>
      </c>
      <c r="G22" s="6">
        <f t="shared" si="7"/>
        <v>6.881176470588235</v>
      </c>
      <c r="H22" s="6">
        <f t="shared" si="7"/>
        <v>6.49888888888889</v>
      </c>
      <c r="I22" s="6">
        <f t="shared" si="7"/>
        <v>6.156842105263158</v>
      </c>
      <c r="J22" s="6">
        <f t="shared" si="7"/>
        <v>5.849</v>
      </c>
      <c r="K22" s="6">
        <f t="shared" si="7"/>
        <v>5.5704761904761915</v>
      </c>
      <c r="L22" s="37">
        <f t="shared" si="7"/>
        <v>5.317272727272727</v>
      </c>
    </row>
    <row r="23" spans="1:12" ht="12.75">
      <c r="A23" s="15" t="s">
        <v>4</v>
      </c>
      <c r="B23" s="7"/>
      <c r="C23" s="7"/>
      <c r="D23" s="7"/>
      <c r="E23" s="7"/>
      <c r="F23" s="4">
        <f aca="true" t="shared" si="8" ref="F23:K23">F17+F$18+F$19+F$20+F$21+F$22</f>
        <v>378.98125</v>
      </c>
      <c r="G23" s="4">
        <f t="shared" si="8"/>
        <v>370.62823529411764</v>
      </c>
      <c r="H23" s="4">
        <f t="shared" si="8"/>
        <v>363.2033333333333</v>
      </c>
      <c r="I23" s="4">
        <f t="shared" si="8"/>
        <v>356.56</v>
      </c>
      <c r="J23" s="4">
        <f t="shared" si="8"/>
        <v>350.581</v>
      </c>
      <c r="K23" s="4">
        <f t="shared" si="8"/>
        <v>345.1714285714285</v>
      </c>
      <c r="L23" s="38">
        <f>L17+L$18+L$19+L$20+L$21+L$22</f>
        <v>340.2536363636364</v>
      </c>
    </row>
    <row r="24" spans="1:12" ht="13.5" thickBot="1">
      <c r="A24" s="17" t="s">
        <v>7</v>
      </c>
      <c r="B24" s="18"/>
      <c r="C24" s="18"/>
      <c r="D24" s="18"/>
      <c r="E24" s="18"/>
      <c r="F24" s="19">
        <f>F$23-F$17</f>
        <v>258.98125</v>
      </c>
      <c r="G24" s="19">
        <f>$G23-$G17</f>
        <v>250.62823529411764</v>
      </c>
      <c r="H24" s="19">
        <f>$H23-$H17</f>
        <v>243.20333333333332</v>
      </c>
      <c r="I24" s="19">
        <f>$I23-$I17</f>
        <v>236.56</v>
      </c>
      <c r="J24" s="19">
        <f>$J23-$J17</f>
        <v>230.58100000000002</v>
      </c>
      <c r="K24" s="19">
        <f>$K23-$K17</f>
        <v>225.17142857142852</v>
      </c>
      <c r="L24" s="39">
        <f>$K23-$K17</f>
        <v>225.17142857142852</v>
      </c>
    </row>
    <row r="25" ht="13.5" thickTop="1"/>
    <row r="27" ht="13.5" thickBot="1"/>
    <row r="28" spans="1:14" s="2" customFormat="1" ht="13.5" thickTop="1">
      <c r="A28" s="8" t="s">
        <v>9</v>
      </c>
      <c r="B28" s="9">
        <v>2593.5</v>
      </c>
      <c r="C28" s="10"/>
      <c r="D28" s="11"/>
      <c r="E28" s="11"/>
      <c r="F28" s="11" t="s">
        <v>3</v>
      </c>
      <c r="G28" s="11"/>
      <c r="H28" s="47"/>
      <c r="I28" s="42"/>
      <c r="J28" s="28"/>
      <c r="K28" s="28"/>
      <c r="L28" s="52"/>
      <c r="M28" s="28"/>
      <c r="N28" s="56"/>
    </row>
    <row r="29" spans="1:14" s="1" customFormat="1" ht="39" thickBot="1">
      <c r="A29" s="24" t="s">
        <v>0</v>
      </c>
      <c r="B29" s="25" t="s">
        <v>12</v>
      </c>
      <c r="C29" s="25" t="s">
        <v>1</v>
      </c>
      <c r="D29" s="25" t="s">
        <v>2</v>
      </c>
      <c r="E29" s="25" t="s">
        <v>21</v>
      </c>
      <c r="F29" s="26">
        <v>34</v>
      </c>
      <c r="G29" s="26">
        <v>36</v>
      </c>
      <c r="H29" s="48">
        <v>38</v>
      </c>
      <c r="I29" s="43">
        <v>40</v>
      </c>
      <c r="J29" s="29">
        <v>42</v>
      </c>
      <c r="K29" s="29">
        <v>44</v>
      </c>
      <c r="L29" s="53">
        <v>46</v>
      </c>
      <c r="M29" s="29">
        <v>48</v>
      </c>
      <c r="N29" s="57">
        <v>50</v>
      </c>
    </row>
    <row r="30" spans="1:14" ht="13.5" thickTop="1">
      <c r="A30" s="21" t="s">
        <v>10</v>
      </c>
      <c r="B30" s="61">
        <v>120</v>
      </c>
      <c r="C30" s="22"/>
      <c r="D30" s="22"/>
      <c r="E30" s="22"/>
      <c r="F30" s="23">
        <f>$B30</f>
        <v>120</v>
      </c>
      <c r="G30" s="23">
        <f>$B30</f>
        <v>120</v>
      </c>
      <c r="H30" s="23">
        <f>$B30</f>
        <v>120</v>
      </c>
      <c r="I30" s="23">
        <f>$B30</f>
        <v>120</v>
      </c>
      <c r="J30" s="23">
        <f>$B30</f>
        <v>120</v>
      </c>
      <c r="K30" s="23">
        <f>$B30</f>
        <v>120</v>
      </c>
      <c r="L30" s="23">
        <f>$B30</f>
        <v>120</v>
      </c>
      <c r="M30" s="23">
        <f>$B30</f>
        <v>120</v>
      </c>
      <c r="N30" s="63">
        <f>$B30</f>
        <v>120</v>
      </c>
    </row>
    <row r="31" spans="1:14" ht="38.25">
      <c r="A31" s="41" t="s">
        <v>15</v>
      </c>
      <c r="B31" s="62">
        <v>620</v>
      </c>
      <c r="C31" s="5"/>
      <c r="D31" s="5"/>
      <c r="E31" s="5"/>
      <c r="F31" s="6">
        <f aca="true" t="shared" si="9" ref="F31:N31">($B$28+$B$31)/F$29</f>
        <v>94.51470588235294</v>
      </c>
      <c r="G31" s="6">
        <f t="shared" si="9"/>
        <v>89.26388888888889</v>
      </c>
      <c r="H31" s="49">
        <f t="shared" si="9"/>
        <v>84.5657894736842</v>
      </c>
      <c r="I31" s="44">
        <f t="shared" si="9"/>
        <v>80.3375</v>
      </c>
      <c r="J31" s="6">
        <f t="shared" si="9"/>
        <v>76.51190476190476</v>
      </c>
      <c r="K31" s="6">
        <f t="shared" si="9"/>
        <v>73.0340909090909</v>
      </c>
      <c r="L31" s="49">
        <f t="shared" si="9"/>
        <v>69.8586956521739</v>
      </c>
      <c r="M31" s="6">
        <f t="shared" si="9"/>
        <v>66.94791666666667</v>
      </c>
      <c r="N31" s="58">
        <f t="shared" si="9"/>
        <v>64.27</v>
      </c>
    </row>
    <row r="32" spans="1:14" ht="12.75">
      <c r="A32" s="13" t="s">
        <v>18</v>
      </c>
      <c r="B32" s="5">
        <v>2</v>
      </c>
      <c r="C32" s="5">
        <v>5</v>
      </c>
      <c r="D32" s="40">
        <v>75.9</v>
      </c>
      <c r="E32" s="40">
        <v>75.9</v>
      </c>
      <c r="F32" s="6">
        <f aca="true" t="shared" si="10" ref="F32:M33">(($C32*$D32+(F$29-$C32)*$E32)/(F$29*2))*$B32</f>
        <v>75.9</v>
      </c>
      <c r="G32" s="6">
        <f t="shared" si="10"/>
        <v>75.9</v>
      </c>
      <c r="H32" s="49">
        <f t="shared" si="10"/>
        <v>75.9</v>
      </c>
      <c r="I32" s="44">
        <f t="shared" si="10"/>
        <v>75.9</v>
      </c>
      <c r="J32" s="6">
        <f t="shared" si="10"/>
        <v>75.9</v>
      </c>
      <c r="K32" s="6">
        <f t="shared" si="10"/>
        <v>75.9</v>
      </c>
      <c r="L32" s="49">
        <f t="shared" si="10"/>
        <v>75.9</v>
      </c>
      <c r="M32" s="6">
        <f t="shared" si="10"/>
        <v>75.9</v>
      </c>
      <c r="N32" s="58">
        <f>(($C32*$D32+(N$29-$C32)*$E32)/(N$29*2))*B32</f>
        <v>75.9</v>
      </c>
    </row>
    <row r="33" spans="1:14" ht="12.75">
      <c r="A33" s="13" t="s">
        <v>19</v>
      </c>
      <c r="B33" s="5">
        <v>1</v>
      </c>
      <c r="C33" s="5">
        <v>5</v>
      </c>
      <c r="D33" s="5">
        <v>82.16</v>
      </c>
      <c r="E33" s="5">
        <v>82.16</v>
      </c>
      <c r="F33" s="6">
        <f t="shared" si="10"/>
        <v>41.07999999999999</v>
      </c>
      <c r="G33" s="6">
        <f t="shared" si="10"/>
        <v>41.080000000000005</v>
      </c>
      <c r="H33" s="49">
        <f t="shared" si="10"/>
        <v>41.08</v>
      </c>
      <c r="I33" s="44">
        <f t="shared" si="10"/>
        <v>41.08</v>
      </c>
      <c r="J33" s="6">
        <f t="shared" si="10"/>
        <v>41.080000000000005</v>
      </c>
      <c r="K33" s="6">
        <f t="shared" si="10"/>
        <v>41.08</v>
      </c>
      <c r="L33" s="49">
        <f t="shared" si="10"/>
        <v>41.08</v>
      </c>
      <c r="M33" s="6">
        <f t="shared" si="10"/>
        <v>41.07999999999999</v>
      </c>
      <c r="N33" s="58">
        <f>(($C33*$D33+(N$29-$C33)*$E33)/(N$29*2))*$B33</f>
        <v>41.08</v>
      </c>
    </row>
    <row r="34" spans="1:14" ht="12.75">
      <c r="A34" s="13" t="s">
        <v>20</v>
      </c>
      <c r="B34" s="5" t="s">
        <v>5</v>
      </c>
      <c r="C34" s="5"/>
      <c r="D34" s="5"/>
      <c r="E34" s="5"/>
      <c r="F34" s="6">
        <f aca="true" t="shared" si="11" ref="F34:N34">(F$32+F$33)/F$29</f>
        <v>3.4405882352941175</v>
      </c>
      <c r="G34" s="6">
        <f t="shared" si="11"/>
        <v>3.249444444444445</v>
      </c>
      <c r="H34" s="49">
        <f t="shared" si="11"/>
        <v>3.078421052631579</v>
      </c>
      <c r="I34" s="44">
        <f t="shared" si="11"/>
        <v>2.9245</v>
      </c>
      <c r="J34" s="6">
        <f t="shared" si="11"/>
        <v>2.7852380952380957</v>
      </c>
      <c r="K34" s="6">
        <f t="shared" si="11"/>
        <v>2.6586363636363637</v>
      </c>
      <c r="L34" s="49">
        <f t="shared" si="11"/>
        <v>2.5430434782608695</v>
      </c>
      <c r="M34" s="6">
        <f t="shared" si="11"/>
        <v>2.4370833333333333</v>
      </c>
      <c r="N34" s="58">
        <f t="shared" si="11"/>
        <v>2.3396</v>
      </c>
    </row>
    <row r="35" spans="1:14" ht="12.75">
      <c r="A35" s="13" t="s">
        <v>6</v>
      </c>
      <c r="B35" s="5" t="s">
        <v>5</v>
      </c>
      <c r="C35" s="5"/>
      <c r="D35" s="5"/>
      <c r="E35" s="5"/>
      <c r="F35" s="6">
        <f aca="true" t="shared" si="12" ref="F35:N35">F$34*2</f>
        <v>6.881176470588235</v>
      </c>
      <c r="G35" s="6">
        <f t="shared" si="12"/>
        <v>6.49888888888889</v>
      </c>
      <c r="H35" s="49">
        <f t="shared" si="12"/>
        <v>6.156842105263158</v>
      </c>
      <c r="I35" s="44">
        <f t="shared" si="12"/>
        <v>5.849</v>
      </c>
      <c r="J35" s="6">
        <f t="shared" si="12"/>
        <v>5.5704761904761915</v>
      </c>
      <c r="K35" s="6">
        <f t="shared" si="12"/>
        <v>5.317272727272727</v>
      </c>
      <c r="L35" s="49">
        <f t="shared" si="12"/>
        <v>5.086086956521739</v>
      </c>
      <c r="M35" s="6">
        <f t="shared" si="12"/>
        <v>4.8741666666666665</v>
      </c>
      <c r="N35" s="58">
        <f t="shared" si="12"/>
        <v>4.6792</v>
      </c>
    </row>
    <row r="36" spans="1:14" s="2" customFormat="1" ht="12.75">
      <c r="A36" s="15" t="s">
        <v>4</v>
      </c>
      <c r="B36" s="7"/>
      <c r="C36" s="7"/>
      <c r="D36" s="7"/>
      <c r="E36" s="7"/>
      <c r="F36" s="4">
        <f aca="true" t="shared" si="13" ref="F36:N36">SUM(F30:F35)</f>
        <v>341.81647058823523</v>
      </c>
      <c r="G36" s="4">
        <f t="shared" si="13"/>
        <v>335.9922222222222</v>
      </c>
      <c r="H36" s="50">
        <f t="shared" si="13"/>
        <v>330.781052631579</v>
      </c>
      <c r="I36" s="45">
        <f t="shared" si="13"/>
        <v>326.091</v>
      </c>
      <c r="J36" s="30">
        <f t="shared" si="13"/>
        <v>321.84761904761905</v>
      </c>
      <c r="K36" s="30">
        <f t="shared" si="13"/>
        <v>317.99</v>
      </c>
      <c r="L36" s="54">
        <f t="shared" si="13"/>
        <v>314.4678260869565</v>
      </c>
      <c r="M36" s="30">
        <f t="shared" si="13"/>
        <v>311.2391666666667</v>
      </c>
      <c r="N36" s="59">
        <f t="shared" si="13"/>
        <v>308.26879999999994</v>
      </c>
    </row>
    <row r="37" spans="1:14" s="3" customFormat="1" ht="13.5" thickBot="1">
      <c r="A37" s="17" t="s">
        <v>7</v>
      </c>
      <c r="B37" s="18"/>
      <c r="C37" s="18"/>
      <c r="D37" s="18"/>
      <c r="E37" s="18"/>
      <c r="F37" s="19">
        <f>$F36-$F$30</f>
        <v>221.81647058823523</v>
      </c>
      <c r="G37" s="19">
        <f>$G36-$G30</f>
        <v>215.9922222222222</v>
      </c>
      <c r="H37" s="51">
        <f>$H36-$H30</f>
        <v>210.78105263157897</v>
      </c>
      <c r="I37" s="46">
        <f>$I36-$I30</f>
        <v>206.091</v>
      </c>
      <c r="J37" s="31">
        <f>$J36-$J30</f>
        <v>201.84761904761905</v>
      </c>
      <c r="K37" s="31">
        <f>$K36-$K30</f>
        <v>197.99</v>
      </c>
      <c r="L37" s="55">
        <f>$L36-$L30</f>
        <v>194.4678260869565</v>
      </c>
      <c r="M37" s="31">
        <f>$M36-$M30</f>
        <v>191.23916666666668</v>
      </c>
      <c r="N37" s="60">
        <f>$N36-$N30</f>
        <v>188.26879999999994</v>
      </c>
    </row>
    <row r="38" ht="13.5" thickTop="1"/>
    <row r="40" spans="1:12" ht="38.25" customHeight="1">
      <c r="A40" s="64" t="s">
        <v>22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2.75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</sheetData>
  <sheetProtection/>
  <mergeCells count="1">
    <mergeCell ref="A40:L51"/>
  </mergeCells>
  <printOptions/>
  <pageMargins left="0.23" right="0.18" top="0.78" bottom="0.52" header="0.41" footer="0.25"/>
  <pageSetup fitToHeight="1" fitToWidth="1" horizontalDpi="300" verticalDpi="300" orientation="landscape" scale="77" r:id="rId1"/>
  <headerFooter alignWithMargins="0">
    <oddHeader>&amp;C&amp;"Arial,Bold"&amp;11Schweitzer Mountain bus trip&amp;"Arial,Regular"&amp;10
Feb 18-22, 2009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Emillio Trampuz</dc:creator>
  <cp:keywords/>
  <dc:description/>
  <cp:lastModifiedBy>Emilio Trampuz</cp:lastModifiedBy>
  <cp:lastPrinted>2009-12-16T04:06:57Z</cp:lastPrinted>
  <dcterms:created xsi:type="dcterms:W3CDTF">2005-05-15T03:31:13Z</dcterms:created>
  <dcterms:modified xsi:type="dcterms:W3CDTF">2010-01-23T23:36:50Z</dcterms:modified>
  <cp:category/>
  <cp:version/>
  <cp:contentType/>
  <cp:contentStatus/>
</cp:coreProperties>
</file>